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10" windowWidth="13275" windowHeight="9765"/>
  </bookViews>
  <sheets>
    <sheet name="Опросный лист гигрометр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гигрометр'!#REF!</definedName>
    <definedName name="_xlnm.Print_Area" localSheetId="1">Лист1!#REF!</definedName>
    <definedName name="_xlnm.Print_Area" localSheetId="0">'Опросный лист гигрометр'!$A$2:$J$32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гигрометр'!#REF!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A37" i="4" l="1"/>
  <c r="C31" i="2" l="1"/>
  <c r="E11" i="4" l="1"/>
  <c r="E27" i="4" l="1"/>
  <c r="E28" i="4"/>
  <c r="D28" i="4"/>
  <c r="D27" i="4"/>
  <c r="B20" i="4" l="1"/>
  <c r="E35" i="4" l="1"/>
  <c r="C25" i="4" l="1"/>
  <c r="B25" i="4"/>
  <c r="C20" i="4" l="1"/>
  <c r="B31" i="4"/>
  <c r="E17" i="4"/>
  <c r="C31" i="4" l="1"/>
  <c r="C29" i="2" s="1"/>
  <c r="B14" i="4" l="1"/>
  <c r="C14" i="4" s="1"/>
  <c r="B4" i="4"/>
  <c r="C4" i="4" s="1"/>
  <c r="C27" i="2" l="1"/>
</calcChain>
</file>

<file path=xl/comments1.xml><?xml version="1.0" encoding="utf-8"?>
<comments xmlns="http://schemas.openxmlformats.org/spreadsheetml/2006/main">
  <authors>
    <author>Кукина Ольга</author>
  </authors>
  <commentList>
    <comment ref="A11" authorId="0">
      <text>
        <r>
          <rPr>
            <sz val="9"/>
            <color indexed="81"/>
            <rFont val="Tahoma"/>
            <family val="2"/>
            <charset val="204"/>
          </rPr>
          <t xml:space="preserve">Нажмите для справки
</t>
        </r>
      </text>
    </comment>
  </commentList>
</comments>
</file>

<file path=xl/sharedStrings.xml><?xml version="1.0" encoding="utf-8"?>
<sst xmlns="http://schemas.openxmlformats.org/spreadsheetml/2006/main" count="72" uniqueCount="56">
  <si>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</si>
  <si>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</si>
  <si>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</si>
  <si>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</si>
  <si>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</si>
  <si>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другое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</si>
  <si>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</si>
  <si>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</si>
  <si>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</si>
  <si>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</si>
  <si>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</si>
  <si>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</si>
  <si>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</si>
  <si>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труба гофрированная полимерная</t>
  </si>
  <si>
    <t xml:space="preserve">другая </t>
  </si>
  <si>
    <t>Длина кабеля, м</t>
  </si>
  <si>
    <t>Выбранный вариант</t>
  </si>
  <si>
    <t>В спецификацию</t>
  </si>
  <si>
    <t/>
  </si>
  <si>
    <t>Опции</t>
  </si>
  <si>
    <t>Столбец1</t>
  </si>
  <si>
    <t>Столбец2</t>
  </si>
  <si>
    <t>, ТГ</t>
  </si>
  <si>
    <t>, LoRa</t>
  </si>
  <si>
    <t>Передача данных</t>
  </si>
  <si>
    <t>LoRaWAN + Bluetooth Low Energy</t>
  </si>
  <si>
    <t>NB-IoT + Bluetooth Low Energy</t>
  </si>
  <si>
    <t>, NB-IoT</t>
  </si>
  <si>
    <t>Дополнительная комплектация</t>
  </si>
  <si>
    <t>Рабочие условия эксплуатации</t>
  </si>
  <si>
    <t>Длина кабеля</t>
  </si>
  <si>
    <t>от -40 до +60 °C (индустриальный температурный диапазон)</t>
  </si>
  <si>
    <t>другая</t>
  </si>
  <si>
    <t>Крепление</t>
  </si>
  <si>
    <t>Кронштейн</t>
  </si>
  <si>
    <t>Кронштейн магнитный</t>
  </si>
  <si>
    <t>Варианты креплений</t>
  </si>
  <si>
    <t>?</t>
  </si>
  <si>
    <t>История изменений:</t>
  </si>
  <si>
    <t>Первая версия ОЛ.</t>
  </si>
  <si>
    <t>1м</t>
  </si>
  <si>
    <t>2м</t>
  </si>
  <si>
    <t>3м</t>
  </si>
  <si>
    <t>5м</t>
  </si>
  <si>
    <t>7м</t>
  </si>
  <si>
    <t>10м</t>
  </si>
  <si>
    <t>Убрала элементы ActiveX.</t>
  </si>
  <si>
    <t xml:space="preserve">Опросный лист на Гигрометр "Автон" </t>
  </si>
  <si>
    <t>Кронштейн в сборе K005.24</t>
  </si>
  <si>
    <t xml:space="preserve">Крепление магнитное K005.17-02 </t>
  </si>
  <si>
    <t>●</t>
  </si>
  <si>
    <t>Кронштейн в сборе</t>
  </si>
  <si>
    <t>Крепление магнитное</t>
  </si>
  <si>
    <t>Переименовала Влагомер в Гигрометр.
Заменила кронштейн на нового образца.</t>
  </si>
  <si>
    <t>Версия: 29.04.2025</t>
  </si>
  <si>
    <t>Сжатие рисунков.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</si>
</sst>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b/>
      <sz val="12"/>
      <color rgb="FF1E1E1E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6"/>
      <color rgb="FF00B050"/>
      <name val="Arial Cyr"/>
      <charset val="204"/>
    </font>
    <font>
      <sz val="9"/>
      <color indexed="81"/>
      <name val="Tahoma"/>
      <family val="2"/>
      <charset val="204"/>
    </font>
    <font>
      <u/>
      <sz val="10"/>
      <color theme="10"/>
      <name val="Arial Cyr"/>
      <charset val="204"/>
    </font>
    <font>
      <b/>
      <sz val="1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2" borderId="0" xfId="0" applyFill="1"/>
    <xf numFmtId="2" fontId="0" fillId="0" borderId="0" xfId="0" applyNumberForma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NumberFormat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5" borderId="0" xfId="0" applyFont="1" applyFill="1"/>
    <xf numFmtId="0" fontId="0" fillId="0" borderId="0" xfId="0" quotePrefix="1"/>
    <xf numFmtId="0" fontId="0" fillId="5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quotePrefix="1" applyBorder="1"/>
    <xf numFmtId="0" fontId="0" fillId="0" borderId="0" xfId="0" applyBorder="1"/>
    <xf numFmtId="0" fontId="0" fillId="0" borderId="0" xfId="0" quotePrefix="1" applyBorder="1"/>
    <xf numFmtId="0" fontId="9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5" borderId="0" xfId="0" applyFont="1" applyFill="1" applyAlignment="1">
      <alignment horizontal="left"/>
    </xf>
    <xf numFmtId="0" fontId="0" fillId="0" borderId="4" xfId="0" applyBorder="1"/>
    <xf numFmtId="0" fontId="8" fillId="0" borderId="4" xfId="0" applyFont="1" applyBorder="1" applyAlignment="1">
      <alignment vertical="center"/>
    </xf>
    <xf numFmtId="0" fontId="0" fillId="0" borderId="4" xfId="0" applyFont="1" applyBorder="1"/>
    <xf numFmtId="0" fontId="2" fillId="0" borderId="4" xfId="0" applyFont="1" applyBorder="1"/>
    <xf numFmtId="0" fontId="2" fillId="0" borderId="4" xfId="0" applyFont="1" applyBorder="1" applyAlignment="1"/>
    <xf numFmtId="0" fontId="2" fillId="0" borderId="4" xfId="0" applyFont="1" applyBorder="1" applyAlignment="1">
      <alignment vertical="top"/>
    </xf>
    <xf numFmtId="0" fontId="0" fillId="0" borderId="6" xfId="0" applyFill="1" applyBorder="1"/>
    <xf numFmtId="0" fontId="0" fillId="0" borderId="7" xfId="0" applyBorder="1"/>
    <xf numFmtId="0" fontId="0" fillId="3" borderId="5" xfId="0" applyFill="1" applyBorder="1"/>
    <xf numFmtId="0" fontId="2" fillId="3" borderId="5" xfId="0" applyFont="1" applyFill="1" applyBorder="1"/>
    <xf numFmtId="0" fontId="2" fillId="3" borderId="8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10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0" borderId="0" xfId="0" applyFont="1" applyAlignment="1">
      <alignment horizontal="left"/>
    </xf>
    <xf numFmtId="0" fontId="12" fillId="0" borderId="4" xfId="1" applyFont="1" applyBorder="1"/>
    <xf numFmtId="0" fontId="15" fillId="0" borderId="0" xfId="0" applyFont="1"/>
    <xf numFmtId="14" fontId="2" fillId="0" borderId="0" xfId="0" applyNumberFormat="1" applyFont="1" applyAlignment="1">
      <alignment horizontal="right" vertical="center"/>
    </xf>
    <xf numFmtId="0" fontId="16" fillId="6" borderId="13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>
      <alignment horizontal="left"/>
    </xf>
    <xf numFmtId="0" fontId="5" fillId="0" borderId="4" xfId="0" applyFont="1" applyBorder="1" applyProtection="1">
      <protection locked="0" hidden="1"/>
    </xf>
    <xf numFmtId="0" fontId="6" fillId="0" borderId="4" xfId="0" applyFont="1" applyBorder="1" applyProtection="1">
      <protection locked="0" hidden="1"/>
    </xf>
    <xf numFmtId="0" fontId="2" fillId="0" borderId="4" xfId="0" applyFont="1" applyBorder="1" applyProtection="1">
      <protection locked="0" hidden="1"/>
    </xf>
    <xf numFmtId="0" fontId="0" fillId="0" borderId="4" xfId="0" applyBorder="1" applyProtection="1">
      <protection locked="0" hidden="1"/>
    </xf>
    <xf numFmtId="0" fontId="2" fillId="0" borderId="16" xfId="0" applyFont="1" applyBorder="1" applyProtection="1">
      <protection locked="0"/>
    </xf>
    <xf numFmtId="0" fontId="0" fillId="0" borderId="6" xfId="0" applyFont="1" applyBorder="1"/>
    <xf numFmtId="0" fontId="2" fillId="0" borderId="7" xfId="0" applyFont="1" applyBorder="1" applyAlignment="1">
      <alignment wrapText="1"/>
    </xf>
    <xf numFmtId="0" fontId="5" fillId="0" borderId="17" xfId="0" applyFont="1" applyBorder="1" applyProtection="1">
      <protection locked="0" hidden="1"/>
    </xf>
    <xf numFmtId="0" fontId="2" fillId="0" borderId="15" xfId="0" applyFont="1" applyBorder="1" applyAlignment="1" applyProtection="1">
      <alignment horizontal="left" vertical="center"/>
      <protection locked="0" hidden="1"/>
    </xf>
    <xf numFmtId="0" fontId="2" fillId="0" borderId="16" xfId="0" applyFont="1" applyBorder="1"/>
    <xf numFmtId="0" fontId="0" fillId="0" borderId="7" xfId="0" applyBorder="1" applyProtection="1">
      <protection locked="0"/>
    </xf>
    <xf numFmtId="0" fontId="6" fillId="0" borderId="7" xfId="0" applyFont="1" applyBorder="1" applyProtection="1">
      <protection locked="0" hidden="1"/>
    </xf>
    <xf numFmtId="0" fontId="2" fillId="0" borderId="17" xfId="0" applyFont="1" applyBorder="1" applyProtection="1">
      <protection locked="0" hidden="1"/>
    </xf>
    <xf numFmtId="0" fontId="5" fillId="0" borderId="6" xfId="0" applyFont="1" applyBorder="1" applyProtection="1">
      <protection locked="0" hidden="1"/>
    </xf>
    <xf numFmtId="0" fontId="2" fillId="0" borderId="7" xfId="0" applyFont="1" applyBorder="1"/>
    <xf numFmtId="0" fontId="0" fillId="0" borderId="17" xfId="0" applyBorder="1"/>
    <xf numFmtId="0" fontId="2" fillId="0" borderId="21" xfId="0" applyFont="1" applyBorder="1" applyProtection="1">
      <protection locked="0" hidden="1"/>
    </xf>
    <xf numFmtId="0" fontId="6" fillId="0" borderId="17" xfId="0" applyFont="1" applyBorder="1" applyProtection="1">
      <protection locked="0" hidden="1"/>
    </xf>
    <xf numFmtId="0" fontId="0" fillId="0" borderId="7" xfId="0" applyBorder="1" applyProtection="1">
      <protection locked="0" hidden="1"/>
    </xf>
    <xf numFmtId="0" fontId="2" fillId="0" borderId="17" xfId="0" applyFont="1" applyBorder="1"/>
    <xf numFmtId="0" fontId="7" fillId="0" borderId="17" xfId="0" applyFont="1" applyFill="1" applyBorder="1" applyAlignment="1" applyProtection="1">
      <alignment vertical="center"/>
      <protection locked="0" hidden="1"/>
    </xf>
    <xf numFmtId="0" fontId="3" fillId="0" borderId="17" xfId="0" applyFont="1" applyFill="1" applyBorder="1" applyAlignment="1" applyProtection="1">
      <alignment vertical="center"/>
      <protection locked="0" hidden="1"/>
    </xf>
    <xf numFmtId="0" fontId="0" fillId="0" borderId="17" xfId="0" applyBorder="1" applyProtection="1">
      <protection locked="0" hidden="1"/>
    </xf>
    <xf numFmtId="0" fontId="2" fillId="0" borderId="21" xfId="0" applyFont="1" applyBorder="1"/>
    <xf numFmtId="0" fontId="7" fillId="0" borderId="21" xfId="0" applyFont="1" applyFill="1" applyBorder="1" applyAlignment="1" applyProtection="1">
      <alignment vertical="center"/>
      <protection locked="0" hidden="1"/>
    </xf>
    <xf numFmtId="0" fontId="3" fillId="0" borderId="21" xfId="0" applyFont="1" applyFill="1" applyBorder="1" applyAlignment="1" applyProtection="1">
      <alignment vertical="center"/>
      <protection locked="0" hidden="1"/>
    </xf>
    <xf numFmtId="0" fontId="0" fillId="0" borderId="21" xfId="0" applyBorder="1" applyProtection="1">
      <protection locked="0" hidden="1"/>
    </xf>
    <xf numFmtId="0" fontId="2" fillId="4" borderId="0" xfId="0" applyFont="1" applyFill="1" applyBorder="1" applyAlignment="1" applyProtection="1">
      <alignment horizontal="left" vertical="center"/>
      <protection hidden="1"/>
    </xf>
    <xf numFmtId="0" fontId="2" fillId="4" borderId="22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4" borderId="23" xfId="0" applyFont="1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17" fillId="0" borderId="18" xfId="0" applyFont="1" applyFill="1" applyBorder="1" applyAlignment="1" applyProtection="1">
      <alignment horizontal="left" vertical="center"/>
      <protection locked="0" hidden="1"/>
    </xf>
    <xf numFmtId="0" fontId="17" fillId="0" borderId="19" xfId="0" applyFont="1" applyFill="1" applyBorder="1" applyAlignment="1" applyProtection="1">
      <alignment horizontal="left" vertical="center"/>
      <protection locked="0" hidden="1"/>
    </xf>
    <xf numFmtId="0" fontId="17" fillId="0" borderId="20" xfId="0" applyFont="1" applyFill="1" applyBorder="1" applyAlignment="1" applyProtection="1">
      <alignment horizontal="left" vertical="center"/>
      <protection locked="0" hidden="1"/>
    </xf>
    <xf numFmtId="0" fontId="2" fillId="4" borderId="24" xfId="0" applyFont="1" applyFill="1" applyBorder="1" applyAlignment="1" applyProtection="1">
      <alignment horizontal="left" vertical="center"/>
      <protection hidden="1"/>
    </xf>
    <xf numFmtId="0" fontId="2" fillId="4" borderId="0" xfId="0" applyFont="1" applyFill="1" applyBorder="1" applyAlignment="1" applyProtection="1">
      <alignment horizontal="left" vertical="center"/>
      <protection hidden="1"/>
    </xf>
    <xf numFmtId="0" fontId="2" fillId="4" borderId="24" xfId="0" applyFont="1" applyFill="1" applyBorder="1" applyAlignment="1" applyProtection="1">
      <alignment horizontal="left" vertical="top" wrapText="1"/>
      <protection hidden="1"/>
    </xf>
    <xf numFmtId="0" fontId="2" fillId="4" borderId="0" xfId="0" applyFont="1" applyFill="1" applyBorder="1" applyAlignment="1" applyProtection="1">
      <alignment horizontal="left" vertical="top" wrapText="1"/>
      <protection hidden="1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 applyProtection="1">
      <alignment horizontal="left" vertical="top"/>
      <protection locked="0" hidden="1"/>
    </xf>
    <xf numFmtId="0" fontId="2" fillId="0" borderId="19" xfId="0" applyFont="1" applyBorder="1" applyAlignment="1" applyProtection="1">
      <alignment horizontal="left" vertical="top"/>
      <protection locked="0" hidden="1"/>
    </xf>
    <xf numFmtId="0" fontId="2" fillId="0" borderId="20" xfId="0" applyFont="1" applyBorder="1" applyAlignment="1" applyProtection="1">
      <alignment horizontal="left" vertical="top"/>
      <protection locked="0" hidden="1"/>
    </xf>
    <xf numFmtId="0" fontId="2" fillId="0" borderId="18" xfId="0" applyFont="1" applyBorder="1" applyAlignment="1" applyProtection="1">
      <alignment horizontal="left" vertical="center"/>
      <protection locked="0" hidden="1"/>
    </xf>
    <xf numFmtId="0" fontId="2" fillId="0" borderId="19" xfId="0" applyFont="1" applyBorder="1" applyAlignment="1" applyProtection="1">
      <alignment horizontal="left" vertical="center"/>
      <protection locked="0" hidden="1"/>
    </xf>
    <xf numFmtId="0" fontId="2" fillId="0" borderId="20" xfId="0" applyFont="1" applyBorder="1" applyAlignment="1" applyProtection="1">
      <alignment horizontal="left" vertical="center"/>
      <protection locked="0" hidden="1"/>
    </xf>
    <xf numFmtId="0" fontId="17" fillId="0" borderId="18" xfId="0" applyFont="1" applyFill="1" applyBorder="1" applyAlignment="1" applyProtection="1">
      <alignment horizontal="left"/>
      <protection locked="0" hidden="1"/>
    </xf>
    <xf numFmtId="0" fontId="17" fillId="0" borderId="19" xfId="0" applyFont="1" applyFill="1" applyBorder="1" applyAlignment="1" applyProtection="1">
      <alignment horizontal="left"/>
      <protection locked="0" hidden="1"/>
    </xf>
    <xf numFmtId="0" fontId="17" fillId="0" borderId="20" xfId="0" applyFont="1" applyFill="1" applyBorder="1" applyAlignment="1" applyProtection="1">
      <alignment horizontal="left"/>
      <protection locked="0" hidden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25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4" fmlaRange="Лист1!$D$5:$D$11" noThreeD="1" val="0"/>
</file>

<file path=xl/ctrlProps/ctrlProp2.xml><?xml version="1.0" encoding="utf-8"?>
<formControlPr xmlns="http://schemas.microsoft.com/office/spreadsheetml/2009/9/main" objectType="Drop" dropStyle="combo" dx="16" fmlaLink="Лист1!$A$14" fmlaRange="Лист1!$D$15:$D$17" noThreeD="1" val="0"/>
</file>

<file path=xl/ctrlProps/ctrlProp3.xml><?xml version="1.0" encoding="utf-8"?>
<formControlPr xmlns="http://schemas.microsoft.com/office/spreadsheetml/2009/9/main" objectType="Drop" dropStyle="combo" dx="16" fmlaLink="Лист1!$A$31" fmlaRange="Лист1!$D$32:$D$35" noThreeD="1" val="0"/>
</file>

<file path=xl/ctrlProps/ctrlProp4.xml><?xml version="1.0" encoding="utf-8"?>
<formControlPr xmlns="http://schemas.microsoft.com/office/spreadsheetml/2009/9/main" objectType="Drop" dropLines="10" dropStyle="combo" dx="16" fmlaLink="Лист1!$A$20" fmlaRange="Лист1!$D$21:$D$22" noThreeD="1" val="0"/>
</file>

<file path=xl/ctrlProps/ctrlProp5.xml><?xml version="1.0" encoding="utf-8"?>
<formControlPr xmlns="http://schemas.microsoft.com/office/spreadsheetml/2009/9/main" objectType="Drop" dropLines="10" dropStyle="combo" dx="16" fmlaLink="Лист1!$A$25" fmlaRange="Лист1!$D$26:$D$26" noThreeD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</xdr:row>
          <xdr:rowOff>28575</xdr:rowOff>
        </xdr:from>
        <xdr:to>
          <xdr:col>7</xdr:col>
          <xdr:colOff>3048000</xdr:colOff>
          <xdr:row>2</xdr:row>
          <xdr:rowOff>295275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19050</xdr:rowOff>
        </xdr:from>
        <xdr:to>
          <xdr:col>7</xdr:col>
          <xdr:colOff>3048000</xdr:colOff>
          <xdr:row>4</xdr:row>
          <xdr:rowOff>276225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28575</xdr:rowOff>
        </xdr:from>
        <xdr:to>
          <xdr:col>7</xdr:col>
          <xdr:colOff>3048000</xdr:colOff>
          <xdr:row>10</xdr:row>
          <xdr:rowOff>285750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28575</xdr:rowOff>
        </xdr:from>
        <xdr:to>
          <xdr:col>7</xdr:col>
          <xdr:colOff>3048000</xdr:colOff>
          <xdr:row>6</xdr:row>
          <xdr:rowOff>295275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28575</xdr:rowOff>
        </xdr:from>
        <xdr:to>
          <xdr:col>7</xdr:col>
          <xdr:colOff>3048000</xdr:colOff>
          <xdr:row>8</xdr:row>
          <xdr:rowOff>295275</xdr:rowOff>
        </xdr:to>
        <xdr:sp macro="" textlink="">
          <xdr:nvSpPr>
            <xdr:cNvPr id="2157" name="Drop Down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</xdr:row>
      <xdr:rowOff>133349</xdr:rowOff>
    </xdr:from>
    <xdr:to>
      <xdr:col>4</xdr:col>
      <xdr:colOff>2029852</xdr:colOff>
      <xdr:row>2</xdr:row>
      <xdr:rowOff>1390651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825" y="600074"/>
          <a:ext cx="1858402" cy="1257302"/>
        </a:xfrm>
        <a:prstGeom prst="rect">
          <a:avLst/>
        </a:prstGeom>
      </xdr:spPr>
    </xdr:pic>
    <xdr:clientData/>
  </xdr:twoCellAnchor>
  <xdr:twoCellAnchor editAs="oneCell">
    <xdr:from>
      <xdr:col>2</xdr:col>
      <xdr:colOff>34256</xdr:colOff>
      <xdr:row>2</xdr:row>
      <xdr:rowOff>57151</xdr:rowOff>
    </xdr:from>
    <xdr:to>
      <xdr:col>2</xdr:col>
      <xdr:colOff>1647317</xdr:colOff>
      <xdr:row>2</xdr:row>
      <xdr:rowOff>1370643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156" y="523876"/>
          <a:ext cx="1613061" cy="13134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</xdr:row>
      <xdr:rowOff>2019300</xdr:rowOff>
    </xdr:from>
    <xdr:to>
      <xdr:col>2</xdr:col>
      <xdr:colOff>372071</xdr:colOff>
      <xdr:row>2</xdr:row>
      <xdr:rowOff>4743451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3611225"/>
          <a:ext cx="596" cy="1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</xdr:row>
      <xdr:rowOff>1478494</xdr:rowOff>
    </xdr:from>
    <xdr:to>
      <xdr:col>4</xdr:col>
      <xdr:colOff>2190749</xdr:colOff>
      <xdr:row>2</xdr:row>
      <xdr:rowOff>4657726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0" y="1945219"/>
          <a:ext cx="1828799" cy="3179232"/>
        </a:xfrm>
        <a:prstGeom prst="rect">
          <a:avLst/>
        </a:prstGeom>
      </xdr:spPr>
    </xdr:pic>
    <xdr:clientData/>
  </xdr:twoCellAnchor>
  <xdr:twoCellAnchor editAs="oneCell">
    <xdr:from>
      <xdr:col>2</xdr:col>
      <xdr:colOff>323849</xdr:colOff>
      <xdr:row>2</xdr:row>
      <xdr:rowOff>1495425</xdr:rowOff>
    </xdr:from>
    <xdr:to>
      <xdr:col>2</xdr:col>
      <xdr:colOff>1762125</xdr:colOff>
      <xdr:row>2</xdr:row>
      <xdr:rowOff>4599292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49" y="1962150"/>
          <a:ext cx="1438276" cy="3103867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2</xdr:row>
      <xdr:rowOff>1609726</xdr:rowOff>
    </xdr:from>
    <xdr:to>
      <xdr:col>4</xdr:col>
      <xdr:colOff>668653</xdr:colOff>
      <xdr:row>2</xdr:row>
      <xdr:rowOff>4743452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09975" y="13201651"/>
          <a:ext cx="1769747" cy="3076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а3" displayName="Таблица3" ref="D4:E11" totalsRowShown="0" dataDxfId="7">
  <autoFilter ref="D4:E11"/>
  <tableColumns count="2">
    <tableColumn id="1" name="Столбец1" dataDxfId="6"/>
    <tableColumn id="2" name="Столбец2" dataDxfId="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Таблица4" displayName="Таблица4" ref="D14:E17" totalsRowShown="0">
  <autoFilter ref="D14:E17"/>
  <tableColumns count="2">
    <tableColumn id="1" name="Столбец1" dataDxfId="4"/>
    <tableColumn id="2" name="Столбец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4" name="Таблица5" displayName="Таблица5" ref="D31:E35" totalsRowShown="0">
  <autoFilter ref="D31:E35"/>
  <tableColumns count="2">
    <tableColumn id="1" name="Столбец1"/>
    <tableColumn id="2" name="Столбец2" dataDxfId="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6" name="Таблица2" displayName="Таблица2" ref="D20:E22" totalsRowShown="0">
  <autoFilter ref="D20:E22"/>
  <tableColumns count="2">
    <tableColumn id="1" name="Столбец1"/>
    <tableColumn id="2" name="Столбец2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10" name="Таблица10" displayName="Таблица10" ref="D25:E26" totalsRowShown="0" dataDxfId="2">
  <autoFilter ref="D25:E26"/>
  <tableColumns count="2">
    <tableColumn id="1" name="Столбец1" dataDxfId="1"/>
    <tableColumn id="2" name="Столбец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L32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2.85546875" customWidth="1"/>
    <col min="2" max="2" width="3.28515625" customWidth="1"/>
    <col min="3" max="3" width="13" customWidth="1"/>
    <col min="4" max="4" width="4.7109375" customWidth="1"/>
    <col min="5" max="5" width="8.140625" customWidth="1"/>
    <col min="6" max="6" width="2.42578125" customWidth="1"/>
    <col min="7" max="7" width="4.7109375" customWidth="1"/>
    <col min="8" max="8" width="51" customWidth="1"/>
    <col min="9" max="9" width="1.42578125" customWidth="1"/>
    <col min="10" max="10" width="23.42578125" customWidth="1"/>
    <col min="11" max="11" width="1.42578125" customWidth="1"/>
    <col min="12" max="12" width="4.140625" style="2" customWidth="1"/>
    <col min="13" max="14" width="13.28515625" customWidth="1"/>
    <col min="15" max="17" width="6.140625" customWidth="1"/>
    <col min="18" max="18" width="5.28515625" customWidth="1"/>
    <col min="19" max="20" width="19.28515625" customWidth="1"/>
  </cols>
  <sheetData>
    <row r="1" spans="1:12" s="1" customFormat="1" ht="17.25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50" t="s">
        <v>54</v>
      </c>
      <c r="K1" s="31"/>
      <c r="L1" s="51"/>
    </row>
    <row r="2" spans="1:12" ht="46.5" customHeight="1" thickBot="1" x14ac:dyDescent="0.3">
      <c r="A2" s="29"/>
      <c r="B2" s="29"/>
      <c r="C2" s="30" t="s">
        <v>47</v>
      </c>
      <c r="D2" s="30"/>
      <c r="E2" s="30"/>
      <c r="F2" s="30"/>
      <c r="G2" s="31"/>
      <c r="H2" s="31"/>
      <c r="I2" s="29"/>
      <c r="J2" s="61" t="s">
        <v>8</v>
      </c>
      <c r="K2" s="31"/>
    </row>
    <row r="3" spans="1:12" ht="24.95" customHeight="1" x14ac:dyDescent="0.25">
      <c r="A3" s="29"/>
      <c r="B3" s="33" t="s">
        <v>15</v>
      </c>
      <c r="C3" s="29"/>
      <c r="D3" s="29"/>
      <c r="E3" s="29"/>
      <c r="F3" s="29"/>
      <c r="G3" s="52"/>
      <c r="H3" s="59"/>
      <c r="I3" s="59"/>
      <c r="J3" s="63"/>
      <c r="K3" s="60"/>
    </row>
    <row r="4" spans="1:12" ht="3.95" customHeight="1" thickBot="1" x14ac:dyDescent="0.3">
      <c r="A4" s="29"/>
      <c r="B4" s="33"/>
      <c r="C4" s="29"/>
      <c r="D4" s="29"/>
      <c r="E4" s="29"/>
      <c r="F4" s="29"/>
      <c r="G4" s="52"/>
      <c r="H4" s="52"/>
      <c r="I4" s="52"/>
      <c r="J4" s="62"/>
      <c r="K4" s="31"/>
    </row>
    <row r="5" spans="1:12" ht="24.95" customHeight="1" x14ac:dyDescent="0.25">
      <c r="A5" s="29"/>
      <c r="B5" s="32" t="s">
        <v>11</v>
      </c>
      <c r="C5" s="29"/>
      <c r="D5" s="29"/>
      <c r="E5" s="29"/>
      <c r="F5" s="29"/>
      <c r="G5" s="52"/>
      <c r="H5" s="52"/>
      <c r="I5" s="52"/>
      <c r="J5" s="63"/>
      <c r="K5" s="31"/>
    </row>
    <row r="6" spans="1:12" ht="3.95" customHeight="1" x14ac:dyDescent="0.25">
      <c r="A6" s="29"/>
      <c r="B6" s="32"/>
      <c r="C6" s="29"/>
      <c r="D6" s="29"/>
      <c r="E6" s="29"/>
      <c r="F6" s="29"/>
      <c r="G6" s="52"/>
      <c r="H6" s="52"/>
      <c r="I6" s="52"/>
      <c r="J6" s="55"/>
      <c r="K6" s="31"/>
    </row>
    <row r="7" spans="1:12" ht="24.95" customHeight="1" x14ac:dyDescent="0.25">
      <c r="A7" s="29"/>
      <c r="B7" s="33" t="s">
        <v>24</v>
      </c>
      <c r="C7" s="29"/>
      <c r="D7" s="29"/>
      <c r="E7" s="29"/>
      <c r="F7" s="29"/>
      <c r="G7" s="52"/>
      <c r="H7" s="52"/>
      <c r="I7" s="53"/>
      <c r="J7" s="56"/>
      <c r="K7" s="31"/>
    </row>
    <row r="8" spans="1:12" ht="3.95" customHeight="1" x14ac:dyDescent="0.25">
      <c r="A8" s="29"/>
      <c r="B8" s="33"/>
      <c r="C8" s="29"/>
      <c r="D8" s="29"/>
      <c r="E8" s="29"/>
      <c r="F8" s="29"/>
      <c r="G8" s="52"/>
      <c r="H8" s="52"/>
      <c r="I8" s="53"/>
      <c r="J8" s="56"/>
      <c r="K8" s="31"/>
    </row>
    <row r="9" spans="1:12" ht="24.95" customHeight="1" x14ac:dyDescent="0.25">
      <c r="A9" s="29"/>
      <c r="B9" s="33" t="s">
        <v>29</v>
      </c>
      <c r="C9" s="29"/>
      <c r="D9" s="29"/>
      <c r="E9" s="29"/>
      <c r="F9" s="29"/>
      <c r="G9" s="52"/>
      <c r="H9" s="52"/>
      <c r="I9" s="53"/>
      <c r="J9" s="56"/>
      <c r="K9" s="31"/>
    </row>
    <row r="10" spans="1:12" ht="3.95" customHeight="1" thickBot="1" x14ac:dyDescent="0.3">
      <c r="A10" s="29"/>
      <c r="B10" s="33"/>
      <c r="C10" s="29"/>
      <c r="D10" s="29"/>
      <c r="E10" s="29"/>
      <c r="F10" s="29"/>
      <c r="G10" s="52"/>
      <c r="H10" s="52"/>
      <c r="I10" s="53"/>
      <c r="J10" s="56"/>
      <c r="K10" s="31"/>
    </row>
    <row r="11" spans="1:12" ht="24.95" customHeight="1" x14ac:dyDescent="0.3">
      <c r="A11" s="47" t="s">
        <v>37</v>
      </c>
      <c r="B11" s="32" t="s">
        <v>33</v>
      </c>
      <c r="C11" s="32"/>
      <c r="D11" s="32"/>
      <c r="E11" s="32"/>
      <c r="F11" s="32"/>
      <c r="G11" s="52"/>
      <c r="H11" s="52"/>
      <c r="I11" s="52"/>
      <c r="J11" s="63"/>
      <c r="K11" s="31"/>
    </row>
    <row r="12" spans="1:12" ht="3.95" customHeight="1" thickBot="1" x14ac:dyDescent="0.3">
      <c r="A12" s="29"/>
      <c r="B12" s="29"/>
      <c r="C12" s="32"/>
      <c r="D12" s="32"/>
      <c r="E12" s="32"/>
      <c r="F12" s="32"/>
      <c r="G12" s="65"/>
      <c r="H12" s="65"/>
      <c r="I12" s="65"/>
      <c r="J12" s="66"/>
      <c r="K12" s="31"/>
    </row>
    <row r="13" spans="1:12" ht="63.75" customHeight="1" x14ac:dyDescent="0.25">
      <c r="A13" s="29"/>
      <c r="B13" s="34" t="s">
        <v>7</v>
      </c>
      <c r="C13" s="32"/>
      <c r="D13" s="32"/>
      <c r="E13" s="32"/>
      <c r="F13" s="64"/>
      <c r="G13" s="98"/>
      <c r="H13" s="99"/>
      <c r="I13" s="99"/>
      <c r="J13" s="100"/>
      <c r="K13" s="60"/>
    </row>
    <row r="14" spans="1:12" ht="3.95" customHeight="1" thickBot="1" x14ac:dyDescent="0.3">
      <c r="A14" s="29"/>
      <c r="B14" s="32"/>
      <c r="C14" s="32"/>
      <c r="D14" s="69"/>
      <c r="E14" s="69"/>
      <c r="F14" s="69"/>
      <c r="G14" s="71"/>
      <c r="H14" s="67"/>
      <c r="I14" s="67"/>
      <c r="J14" s="67"/>
      <c r="K14" s="31"/>
    </row>
    <row r="15" spans="1:12" ht="24.95" customHeight="1" x14ac:dyDescent="0.25">
      <c r="A15" s="29"/>
      <c r="B15" s="32" t="s">
        <v>6</v>
      </c>
      <c r="C15" s="59"/>
      <c r="D15" s="101"/>
      <c r="E15" s="102"/>
      <c r="F15" s="102"/>
      <c r="G15" s="103"/>
      <c r="H15" s="68"/>
      <c r="I15" s="57"/>
      <c r="J15" s="57"/>
      <c r="K15" s="31"/>
    </row>
    <row r="16" spans="1:12" ht="9.9499999999999993" customHeight="1" x14ac:dyDescent="0.2">
      <c r="A16" s="29"/>
      <c r="B16" s="29"/>
      <c r="C16" s="29"/>
      <c r="D16" s="70"/>
      <c r="E16" s="70"/>
      <c r="F16" s="70"/>
      <c r="G16" s="72"/>
      <c r="H16" s="56"/>
      <c r="I16" s="58"/>
      <c r="J16" s="58"/>
      <c r="K16" s="31"/>
    </row>
    <row r="17" spans="1:11" ht="24.95" customHeight="1" thickBot="1" x14ac:dyDescent="0.3">
      <c r="A17" s="29"/>
      <c r="B17" s="32" t="s">
        <v>0</v>
      </c>
      <c r="C17" s="32"/>
      <c r="D17" s="32"/>
      <c r="E17" s="32"/>
      <c r="F17" s="69"/>
      <c r="G17" s="66"/>
      <c r="H17" s="66"/>
      <c r="I17" s="73"/>
      <c r="J17" s="73"/>
      <c r="K17" s="31"/>
    </row>
    <row r="18" spans="1:11" ht="24.95" customHeight="1" x14ac:dyDescent="0.25">
      <c r="A18" s="29"/>
      <c r="B18" s="32"/>
      <c r="C18" s="32" t="s">
        <v>1</v>
      </c>
      <c r="D18" s="32"/>
      <c r="E18" s="64"/>
      <c r="F18" s="104"/>
      <c r="G18" s="105"/>
      <c r="H18" s="105"/>
      <c r="I18" s="105"/>
      <c r="J18" s="106"/>
      <c r="K18" s="60"/>
    </row>
    <row r="19" spans="1:11" ht="3.95" customHeight="1" thickBot="1" x14ac:dyDescent="0.3">
      <c r="A19" s="29"/>
      <c r="B19" s="32"/>
      <c r="C19" s="32"/>
      <c r="D19" s="69"/>
      <c r="E19" s="69"/>
      <c r="F19" s="78"/>
      <c r="G19" s="79"/>
      <c r="H19" s="79"/>
      <c r="I19" s="80"/>
      <c r="J19" s="81"/>
      <c r="K19" s="31"/>
    </row>
    <row r="20" spans="1:11" ht="24.95" customHeight="1" x14ac:dyDescent="0.25">
      <c r="A20" s="29"/>
      <c r="B20" s="32"/>
      <c r="C20" s="64" t="s">
        <v>2</v>
      </c>
      <c r="D20" s="104"/>
      <c r="E20" s="105"/>
      <c r="F20" s="105"/>
      <c r="G20" s="105"/>
      <c r="H20" s="105"/>
      <c r="I20" s="105"/>
      <c r="J20" s="106"/>
      <c r="K20" s="60"/>
    </row>
    <row r="21" spans="1:11" ht="3.95" customHeight="1" thickBot="1" x14ac:dyDescent="0.3">
      <c r="A21" s="29"/>
      <c r="B21" s="32"/>
      <c r="C21" s="32"/>
      <c r="D21" s="74"/>
      <c r="E21" s="78"/>
      <c r="F21" s="78"/>
      <c r="G21" s="79"/>
      <c r="H21" s="79"/>
      <c r="I21" s="80"/>
      <c r="J21" s="81"/>
      <c r="K21" s="31"/>
    </row>
    <row r="22" spans="1:11" ht="24.95" customHeight="1" x14ac:dyDescent="0.25">
      <c r="A22" s="29"/>
      <c r="B22" s="32"/>
      <c r="C22" s="32" t="s">
        <v>3</v>
      </c>
      <c r="D22" s="64"/>
      <c r="E22" s="90"/>
      <c r="F22" s="91"/>
      <c r="G22" s="91"/>
      <c r="H22" s="91"/>
      <c r="I22" s="91"/>
      <c r="J22" s="92"/>
      <c r="K22" s="60"/>
    </row>
    <row r="23" spans="1:11" ht="3.95" customHeight="1" thickBot="1" x14ac:dyDescent="0.3">
      <c r="A23" s="29"/>
      <c r="B23" s="32"/>
      <c r="C23" s="32"/>
      <c r="D23" s="32"/>
      <c r="E23" s="74"/>
      <c r="F23" s="74"/>
      <c r="G23" s="75"/>
      <c r="H23" s="75"/>
      <c r="I23" s="76"/>
      <c r="J23" s="77"/>
      <c r="K23" s="31"/>
    </row>
    <row r="24" spans="1:11" ht="24.95" customHeight="1" x14ac:dyDescent="0.25">
      <c r="A24" s="29"/>
      <c r="B24" s="32"/>
      <c r="C24" s="32" t="s">
        <v>4</v>
      </c>
      <c r="D24" s="32"/>
      <c r="E24" s="90"/>
      <c r="F24" s="91"/>
      <c r="G24" s="91"/>
      <c r="H24" s="91"/>
      <c r="I24" s="91"/>
      <c r="J24" s="92"/>
      <c r="K24" s="31"/>
    </row>
    <row r="25" spans="1:11" ht="9.9499999999999993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29"/>
      <c r="K25" s="31"/>
    </row>
    <row r="26" spans="1:11" ht="15.75" x14ac:dyDescent="0.25">
      <c r="A26" s="37"/>
      <c r="B26" s="38" t="s">
        <v>9</v>
      </c>
      <c r="C26" s="42"/>
      <c r="D26" s="42"/>
      <c r="E26" s="42"/>
      <c r="F26" s="42"/>
      <c r="G26" s="43"/>
      <c r="H26" s="43"/>
      <c r="I26" s="37"/>
      <c r="J26" s="35"/>
      <c r="K26" s="31"/>
    </row>
    <row r="27" spans="1:11" ht="15.75" x14ac:dyDescent="0.25">
      <c r="A27" s="37"/>
      <c r="B27" s="39"/>
      <c r="C27" s="83" t="str">
        <f>Лист1!A37</f>
        <v>Гигрометр "Автон" (1м, LoRa)</v>
      </c>
      <c r="D27" s="84"/>
      <c r="E27" s="84"/>
      <c r="F27" s="84"/>
      <c r="G27" s="85"/>
      <c r="H27" s="82"/>
      <c r="I27" s="41"/>
      <c r="J27" s="35"/>
      <c r="K27" s="31"/>
    </row>
    <row r="28" spans="1:11" ht="17.25" customHeight="1" x14ac:dyDescent="0.25">
      <c r="A28" s="37"/>
      <c r="B28" s="38" t="s">
        <v>28</v>
      </c>
      <c r="C28" s="86"/>
      <c r="D28" s="86"/>
      <c r="E28" s="86"/>
      <c r="F28" s="86"/>
      <c r="G28" s="86"/>
      <c r="H28" s="86"/>
      <c r="I28" s="37"/>
      <c r="J28" s="35"/>
      <c r="K28" s="31"/>
    </row>
    <row r="29" spans="1:11" ht="15.75" x14ac:dyDescent="0.25">
      <c r="A29" s="37"/>
      <c r="B29" s="39"/>
      <c r="C29" s="93" t="str">
        <f>Лист1!C31</f>
        <v/>
      </c>
      <c r="D29" s="94"/>
      <c r="E29" s="94"/>
      <c r="F29" s="94"/>
      <c r="G29" s="94"/>
      <c r="H29" s="94"/>
      <c r="I29" s="41"/>
      <c r="J29" s="35"/>
      <c r="K29" s="31"/>
    </row>
    <row r="30" spans="1:11" ht="15.75" x14ac:dyDescent="0.25">
      <c r="A30" s="37"/>
      <c r="B30" s="38" t="s">
        <v>7</v>
      </c>
      <c r="C30" s="44"/>
      <c r="D30" s="44"/>
      <c r="E30" s="44"/>
      <c r="F30" s="44"/>
      <c r="G30" s="44"/>
      <c r="H30" s="44"/>
      <c r="I30" s="37"/>
      <c r="J30" s="35"/>
      <c r="K30" s="31"/>
    </row>
    <row r="31" spans="1:11" ht="84" customHeight="1" x14ac:dyDescent="0.2">
      <c r="A31" s="37"/>
      <c r="B31" s="40"/>
      <c r="C31" s="95" t="str">
        <f>IF(G13="","",G13)</f>
        <v/>
      </c>
      <c r="D31" s="96"/>
      <c r="E31" s="96"/>
      <c r="F31" s="96"/>
      <c r="G31" s="96"/>
      <c r="H31" s="96"/>
      <c r="I31" s="41"/>
      <c r="J31" s="35"/>
      <c r="K31" s="31"/>
    </row>
    <row r="32" spans="1:11" ht="9" customHeight="1" x14ac:dyDescent="0.2">
      <c r="A32" s="37"/>
      <c r="B32" s="37"/>
      <c r="C32" s="45"/>
      <c r="D32" s="45"/>
      <c r="E32" s="45"/>
      <c r="F32" s="45"/>
      <c r="G32" s="45"/>
      <c r="H32" s="45"/>
      <c r="I32" s="37"/>
      <c r="J32" s="35"/>
      <c r="K32" s="31"/>
    </row>
  </sheetData>
  <sheetProtection password="C7C8" sheet="1" objects="1" scenarios="1"/>
  <mergeCells count="9">
    <mergeCell ref="E22:J22"/>
    <mergeCell ref="E24:J24"/>
    <mergeCell ref="C29:H29"/>
    <mergeCell ref="C31:H31"/>
    <mergeCell ref="A1:I1"/>
    <mergeCell ref="G13:J13"/>
    <mergeCell ref="D15:G15"/>
    <mergeCell ref="F18:J18"/>
    <mergeCell ref="D20:J20"/>
  </mergeCells>
  <hyperlinks>
    <hyperlink ref="A11" location="Справка!A1" display="?"/>
  </hyperlinks>
  <pageMargins left="0.6692913385826772" right="0.15748031496062992" top="0.35433070866141736" bottom="0.27559055118110237" header="0.19685039370078741" footer="0.23622047244094491"/>
  <pageSetup paperSize="9" scale="86" orientation="portrait" r:id="rId1"/>
  <rowBreaks count="1" manualBreakCount="1">
    <brk id="14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6</xdr:col>
                    <xdr:colOff>38100</xdr:colOff>
                    <xdr:row>2</xdr:row>
                    <xdr:rowOff>28575</xdr:rowOff>
                  </from>
                  <to>
                    <xdr:col>7</xdr:col>
                    <xdr:colOff>3048000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Drop Down 12">
              <controlPr defaultSize="0" autoLine="0" autoPict="0">
                <anchor moveWithCells="1">
                  <from>
                    <xdr:col>6</xdr:col>
                    <xdr:colOff>38100</xdr:colOff>
                    <xdr:row>4</xdr:row>
                    <xdr:rowOff>19050</xdr:rowOff>
                  </from>
                  <to>
                    <xdr:col>7</xdr:col>
                    <xdr:colOff>3048000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Drop Down 13">
              <controlPr defaultSize="0" autoLine="0" autoPict="0">
                <anchor moveWithCells="1">
                  <from>
                    <xdr:col>6</xdr:col>
                    <xdr:colOff>38100</xdr:colOff>
                    <xdr:row>10</xdr:row>
                    <xdr:rowOff>28575</xdr:rowOff>
                  </from>
                  <to>
                    <xdr:col>7</xdr:col>
                    <xdr:colOff>3048000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" name="Drop Down 104">
              <controlPr defaultSize="0" autoLine="0" autoPict="0">
                <anchor moveWithCells="1">
                  <from>
                    <xdr:col>6</xdr:col>
                    <xdr:colOff>38100</xdr:colOff>
                    <xdr:row>6</xdr:row>
                    <xdr:rowOff>28575</xdr:rowOff>
                  </from>
                  <to>
                    <xdr:col>7</xdr:col>
                    <xdr:colOff>3048000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8" name="Drop Down 109">
              <controlPr defaultSize="0" autoLine="0" autoPict="0">
                <anchor moveWithCells="1">
                  <from>
                    <xdr:col>6</xdr:col>
                    <xdr:colOff>38100</xdr:colOff>
                    <xdr:row>8</xdr:row>
                    <xdr:rowOff>28575</xdr:rowOff>
                  </from>
                  <to>
                    <xdr:col>7</xdr:col>
                    <xdr:colOff>3048000</xdr:colOff>
                    <xdr:row>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H59"/>
  <sheetViews>
    <sheetView topLeftCell="A22" zoomScaleNormal="100" workbookViewId="0">
      <selection activeCell="B45" sqref="B45"/>
    </sheetView>
  </sheetViews>
  <sheetFormatPr defaultRowHeight="16.5" customHeight="1" x14ac:dyDescent="0.2"/>
  <cols>
    <col min="1" max="1" width="25.5703125" customWidth="1"/>
    <col min="2" max="2" width="30.7109375" style="9" customWidth="1"/>
    <col min="3" max="4" width="25.5703125" customWidth="1"/>
    <col min="5" max="5" width="29.7109375" customWidth="1"/>
    <col min="6" max="6" width="21.28515625" customWidth="1"/>
    <col min="7" max="10" width="13.28515625" customWidth="1"/>
    <col min="11" max="13" width="6.140625" customWidth="1"/>
    <col min="14" max="14" width="5.28515625" customWidth="1"/>
    <col min="15" max="16" width="19.28515625" customWidth="1"/>
  </cols>
  <sheetData>
    <row r="1" spans="1:8" ht="16.5" customHeight="1" x14ac:dyDescent="0.2">
      <c r="A1" s="107" t="s">
        <v>16</v>
      </c>
      <c r="B1" s="107"/>
      <c r="C1" s="6" t="s">
        <v>17</v>
      </c>
      <c r="D1" s="6" t="s">
        <v>19</v>
      </c>
    </row>
    <row r="2" spans="1:8" ht="16.5" customHeight="1" x14ac:dyDescent="0.2">
      <c r="A2" s="6"/>
      <c r="B2" s="8"/>
      <c r="C2" s="6"/>
    </row>
    <row r="3" spans="1:8" ht="16.5" customHeight="1" x14ac:dyDescent="0.25">
      <c r="A3" s="23" t="s">
        <v>30</v>
      </c>
      <c r="C3" s="1"/>
      <c r="D3" s="22"/>
      <c r="E3" s="21"/>
    </row>
    <row r="4" spans="1:8" ht="16.5" customHeight="1" x14ac:dyDescent="0.25">
      <c r="A4">
        <v>1</v>
      </c>
      <c r="B4" s="9">
        <f>INDEX(D5:D11,A4,1)</f>
        <v>1</v>
      </c>
      <c r="C4" s="13" t="str">
        <f>VLOOKUP(B4,Таблица3[#All],2,)</f>
        <v>1м</v>
      </c>
      <c r="D4" t="s">
        <v>20</v>
      </c>
      <c r="E4" t="s">
        <v>21</v>
      </c>
    </row>
    <row r="5" spans="1:8" ht="16.5" customHeight="1" x14ac:dyDescent="0.25">
      <c r="A5" s="7"/>
      <c r="B5" s="10"/>
      <c r="D5" s="5">
        <v>1</v>
      </c>
      <c r="E5" s="5" t="s">
        <v>40</v>
      </c>
      <c r="H5" s="3"/>
    </row>
    <row r="6" spans="1:8" ht="16.5" customHeight="1" x14ac:dyDescent="0.25">
      <c r="A6" s="7"/>
      <c r="B6" s="10"/>
      <c r="D6" s="5">
        <v>2</v>
      </c>
      <c r="E6" s="5" t="s">
        <v>41</v>
      </c>
      <c r="H6" s="3"/>
    </row>
    <row r="7" spans="1:8" ht="16.5" customHeight="1" x14ac:dyDescent="0.25">
      <c r="A7" s="7"/>
      <c r="B7" s="10"/>
      <c r="D7" s="5">
        <v>3</v>
      </c>
      <c r="E7" s="5" t="s">
        <v>42</v>
      </c>
      <c r="H7" s="3"/>
    </row>
    <row r="8" spans="1:8" ht="16.5" customHeight="1" x14ac:dyDescent="0.25">
      <c r="B8" s="10"/>
      <c r="D8" s="5">
        <v>5</v>
      </c>
      <c r="E8" s="5" t="s">
        <v>43</v>
      </c>
      <c r="H8" s="3"/>
    </row>
    <row r="9" spans="1:8" ht="16.5" customHeight="1" x14ac:dyDescent="0.25">
      <c r="B9" s="10"/>
      <c r="D9" s="5">
        <v>7</v>
      </c>
      <c r="E9" s="5" t="s">
        <v>44</v>
      </c>
      <c r="H9" s="3"/>
    </row>
    <row r="10" spans="1:8" ht="16.5" customHeight="1" x14ac:dyDescent="0.25">
      <c r="B10" s="10"/>
      <c r="D10" s="5">
        <v>10</v>
      </c>
      <c r="E10" s="5" t="s">
        <v>45</v>
      </c>
      <c r="H10" s="3"/>
    </row>
    <row r="11" spans="1:8" ht="16.5" customHeight="1" x14ac:dyDescent="0.25">
      <c r="A11" s="7"/>
      <c r="B11" s="10"/>
      <c r="D11" s="12" t="s">
        <v>32</v>
      </c>
      <c r="E11" s="54" t="str">
        <f>'Опросный лист гигрометр'!J3&amp;"м"</f>
        <v>м</v>
      </c>
      <c r="H11" s="3"/>
    </row>
    <row r="12" spans="1:8" ht="16.5" customHeight="1" x14ac:dyDescent="0.25">
      <c r="A12" s="7"/>
      <c r="B12" s="10"/>
      <c r="D12" s="12"/>
      <c r="E12" s="12"/>
      <c r="H12" s="3"/>
    </row>
    <row r="13" spans="1:8" ht="16.5" customHeight="1" x14ac:dyDescent="0.25">
      <c r="A13" s="23" t="s">
        <v>11</v>
      </c>
      <c r="B13" s="10"/>
      <c r="D13" s="12"/>
      <c r="E13" s="12"/>
      <c r="H13" s="3"/>
    </row>
    <row r="14" spans="1:8" ht="16.5" customHeight="1" x14ac:dyDescent="0.25">
      <c r="A14">
        <v>1</v>
      </c>
      <c r="B14" s="9" t="str">
        <f>INDEX(D15:D17,A14,1)</f>
        <v>без дополнительной защиты</v>
      </c>
      <c r="C14" s="13" t="str">
        <f>VLOOKUP(B14,Таблица4[#All],2,)</f>
        <v/>
      </c>
      <c r="D14" t="s">
        <v>20</v>
      </c>
      <c r="E14" t="s">
        <v>21</v>
      </c>
    </row>
    <row r="15" spans="1:8" ht="16.5" customHeight="1" x14ac:dyDescent="0.25">
      <c r="A15" s="7"/>
      <c r="B15" s="10"/>
      <c r="D15" s="5" t="s">
        <v>12</v>
      </c>
      <c r="E15" s="14" t="s">
        <v>18</v>
      </c>
      <c r="H15" s="3"/>
    </row>
    <row r="16" spans="1:8" ht="16.5" customHeight="1" x14ac:dyDescent="0.25">
      <c r="A16" s="7"/>
      <c r="B16" s="10"/>
      <c r="D16" s="5" t="s">
        <v>13</v>
      </c>
      <c r="E16" t="s">
        <v>22</v>
      </c>
      <c r="H16" s="3"/>
    </row>
    <row r="17" spans="1:8" ht="16.5" customHeight="1" x14ac:dyDescent="0.25">
      <c r="A17" s="7"/>
      <c r="B17" s="10"/>
      <c r="D17" s="5" t="s">
        <v>14</v>
      </c>
      <c r="E17" t="str">
        <f>", "&amp;'Опросный лист гигрометр'!J5</f>
        <v xml:space="preserve">, </v>
      </c>
      <c r="H17" s="3"/>
    </row>
    <row r="18" spans="1:8" ht="16.5" customHeight="1" x14ac:dyDescent="0.25">
      <c r="A18" s="7"/>
      <c r="B18" s="10"/>
      <c r="D18" s="5"/>
      <c r="H18" s="3"/>
    </row>
    <row r="19" spans="1:8" ht="16.5" customHeight="1" x14ac:dyDescent="0.25">
      <c r="A19" s="23" t="s">
        <v>24</v>
      </c>
      <c r="B19" s="10"/>
      <c r="D19" s="5"/>
      <c r="H19" s="3"/>
    </row>
    <row r="20" spans="1:8" ht="16.5" customHeight="1" x14ac:dyDescent="0.25">
      <c r="A20">
        <v>1</v>
      </c>
      <c r="B20" s="9" t="str">
        <f>INDEX(Таблица2[Столбец1],A20,1)</f>
        <v>LoRaWAN + Bluetooth Low Energy</v>
      </c>
      <c r="C20" s="13" t="str">
        <f>VLOOKUP(B20,Таблица2[#All],2,)</f>
        <v>, LoRa</v>
      </c>
      <c r="D20" t="s">
        <v>20</v>
      </c>
      <c r="E20" t="s">
        <v>21</v>
      </c>
    </row>
    <row r="21" spans="1:8" ht="16.5" customHeight="1" x14ac:dyDescent="0.25">
      <c r="C21" s="1"/>
      <c r="D21" t="s">
        <v>25</v>
      </c>
      <c r="E21" t="s">
        <v>23</v>
      </c>
    </row>
    <row r="22" spans="1:8" ht="16.5" customHeight="1" x14ac:dyDescent="0.2">
      <c r="A22" s="7"/>
      <c r="B22" s="10"/>
      <c r="D22" t="s">
        <v>26</v>
      </c>
      <c r="E22" t="s">
        <v>27</v>
      </c>
      <c r="H22" s="3"/>
    </row>
    <row r="23" spans="1:8" ht="16.5" customHeight="1" x14ac:dyDescent="0.25">
      <c r="A23" s="7"/>
      <c r="B23" s="10"/>
      <c r="D23" s="5"/>
      <c r="H23" s="3"/>
    </row>
    <row r="24" spans="1:8" ht="16.5" customHeight="1" x14ac:dyDescent="0.2">
      <c r="A24" s="23" t="s">
        <v>29</v>
      </c>
      <c r="B24" s="10"/>
      <c r="H24" s="3"/>
    </row>
    <row r="25" spans="1:8" ht="16.5" customHeight="1" x14ac:dyDescent="0.25">
      <c r="A25" s="24">
        <v>1</v>
      </c>
      <c r="B25" s="25" t="str">
        <f>INDEX(Таблица10[],A25,1)</f>
        <v>от -40 до +60 °C (индустриальный температурный диапазон)</v>
      </c>
      <c r="C25" s="28" t="str">
        <f>INDEX(Таблица10[],A25,2)</f>
        <v/>
      </c>
      <c r="D25" s="5" t="s">
        <v>20</v>
      </c>
      <c r="E25" t="s">
        <v>21</v>
      </c>
      <c r="H25" s="3"/>
    </row>
    <row r="26" spans="1:8" ht="16.5" customHeight="1" x14ac:dyDescent="0.25">
      <c r="A26" s="1"/>
      <c r="B26" s="27"/>
      <c r="C26" s="1"/>
      <c r="D26" s="1" t="s">
        <v>31</v>
      </c>
      <c r="E26" s="26" t="s">
        <v>18</v>
      </c>
      <c r="H26" s="3"/>
    </row>
    <row r="27" spans="1:8" ht="16.5" customHeight="1" x14ac:dyDescent="0.25">
      <c r="A27" s="1"/>
      <c r="B27" s="27"/>
      <c r="C27" s="1"/>
      <c r="D27" s="1" t="str">
        <f>IF(A20&lt;2,"от -52 до +60 °C (низкотемпературный диапазон)","")</f>
        <v>от -52 до +60 °C (низкотемпературный диапазон)</v>
      </c>
      <c r="E27" s="1" t="str">
        <f>IF(A20&lt;2,", Н","")</f>
        <v>, Н</v>
      </c>
      <c r="H27" s="3"/>
    </row>
    <row r="28" spans="1:8" ht="16.5" customHeight="1" x14ac:dyDescent="0.25">
      <c r="A28" s="1"/>
      <c r="B28" s="27"/>
      <c r="C28" s="1"/>
      <c r="D28" s="1" t="str">
        <f>IF(A20&lt;2,"от -56 до +60 °C (расширенный низкотемпературный диапазон)","")</f>
        <v>от -56 до +60 °C (расширенный низкотемпературный диапазон)</v>
      </c>
      <c r="E28" s="1" t="str">
        <f>IF(A20&lt;2,", РН","")</f>
        <v>, РН</v>
      </c>
      <c r="H28" s="3"/>
    </row>
    <row r="29" spans="1:8" ht="16.5" customHeight="1" x14ac:dyDescent="0.25">
      <c r="A29" s="7"/>
      <c r="B29" s="10"/>
      <c r="D29" s="5"/>
      <c r="H29" s="3"/>
    </row>
    <row r="30" spans="1:8" ht="16.5" customHeight="1" x14ac:dyDescent="0.25">
      <c r="A30" s="23" t="s">
        <v>33</v>
      </c>
      <c r="B30" s="10"/>
      <c r="D30" s="5"/>
      <c r="H30" s="3"/>
    </row>
    <row r="31" spans="1:8" ht="16.5" customHeight="1" x14ac:dyDescent="0.25">
      <c r="A31">
        <v>1</v>
      </c>
      <c r="B31" s="9" t="str">
        <f>INDEX(D32:D35,A31,1)</f>
        <v>не требуется</v>
      </c>
      <c r="C31" s="15" t="str">
        <f>VLOOKUP(B31,Таблица5[],2,)</f>
        <v/>
      </c>
      <c r="D31" s="1" t="s">
        <v>20</v>
      </c>
      <c r="E31" s="16" t="s">
        <v>21</v>
      </c>
      <c r="F31" s="20"/>
    </row>
    <row r="32" spans="1:8" ht="16.5" customHeight="1" x14ac:dyDescent="0.2">
      <c r="D32" t="s">
        <v>10</v>
      </c>
      <c r="E32" s="19" t="s">
        <v>18</v>
      </c>
      <c r="F32" s="21"/>
    </row>
    <row r="33" spans="1:6" ht="16.5" customHeight="1" x14ac:dyDescent="0.2">
      <c r="D33" t="s">
        <v>34</v>
      </c>
      <c r="E33" s="17" t="s">
        <v>48</v>
      </c>
      <c r="F33" s="20"/>
    </row>
    <row r="34" spans="1:6" ht="16.5" customHeight="1" x14ac:dyDescent="0.2">
      <c r="D34" t="s">
        <v>35</v>
      </c>
      <c r="E34" s="17" t="s">
        <v>49</v>
      </c>
      <c r="F34" s="20"/>
    </row>
    <row r="35" spans="1:6" ht="16.5" customHeight="1" x14ac:dyDescent="0.2">
      <c r="D35" t="s">
        <v>5</v>
      </c>
      <c r="E35" s="18" t="str">
        <f>"Крепление: "&amp;'Опросный лист гигрометр'!J11</f>
        <v xml:space="preserve">Крепление: </v>
      </c>
      <c r="F35" s="20"/>
    </row>
    <row r="36" spans="1:6" ht="16.5" customHeight="1" x14ac:dyDescent="0.2">
      <c r="E36" s="20"/>
      <c r="F36" s="20"/>
    </row>
    <row r="37" spans="1:6" ht="16.5" customHeight="1" x14ac:dyDescent="0.2">
      <c r="A37" s="109" t="str">
        <f>"Гигрометр ""Автон"" ("&amp;C4&amp;C14&amp;C20&amp;C25&amp;")"</f>
        <v>Гигрометр "Автон" (1м, LoRa)</v>
      </c>
      <c r="B37" s="109"/>
      <c r="C37" s="109"/>
      <c r="D37" s="109"/>
      <c r="E37" s="109"/>
    </row>
    <row r="39" spans="1:6" ht="16.5" customHeight="1" x14ac:dyDescent="0.25">
      <c r="A39" s="48" t="s">
        <v>38</v>
      </c>
      <c r="B39" s="1"/>
      <c r="C39" s="46"/>
      <c r="D39" s="46"/>
    </row>
    <row r="40" spans="1:6" ht="16.5" customHeight="1" x14ac:dyDescent="0.2">
      <c r="A40" s="49">
        <v>45504</v>
      </c>
      <c r="B40" s="108" t="s">
        <v>39</v>
      </c>
      <c r="C40" s="108"/>
      <c r="D40" s="108"/>
    </row>
    <row r="41" spans="1:6" ht="16.5" customHeight="1" x14ac:dyDescent="0.2">
      <c r="A41" s="49">
        <v>45637</v>
      </c>
      <c r="B41" s="108" t="s">
        <v>46</v>
      </c>
      <c r="C41" s="108"/>
      <c r="D41" s="108"/>
    </row>
    <row r="42" spans="1:6" ht="33.75" customHeight="1" x14ac:dyDescent="0.2">
      <c r="A42" s="49">
        <v>45719</v>
      </c>
      <c r="B42" s="108" t="s">
        <v>53</v>
      </c>
      <c r="C42" s="108"/>
      <c r="D42" s="108"/>
    </row>
    <row r="43" spans="1:6" ht="16.5" customHeight="1" x14ac:dyDescent="0.2">
      <c r="A43" s="49">
        <v>45776</v>
      </c>
      <c r="B43" s="108" t="s">
        <v>55</v>
      </c>
      <c r="C43" s="108"/>
      <c r="D43" s="108"/>
    </row>
    <row r="59" spans="1:2" ht="16.5" customHeight="1" x14ac:dyDescent="0.3">
      <c r="A59" s="4"/>
      <c r="B59" s="11"/>
    </row>
  </sheetData>
  <mergeCells count="6">
    <mergeCell ref="B43:D43"/>
    <mergeCell ref="A1:B1"/>
    <mergeCell ref="B40:D40"/>
    <mergeCell ref="A37:E37"/>
    <mergeCell ref="B41:D41"/>
    <mergeCell ref="B42:D42"/>
  </mergeCells>
  <pageMargins left="0.6692913385826772" right="0.15748031496062992" top="0.35433070866141736" bottom="0.27559055118110237" header="0.19685039370078741" footer="0.23622047244094491"/>
  <pageSetup paperSize="9" scale="78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"/>
  <sheetViews>
    <sheetView workbookViewId="0">
      <selection activeCell="I3" sqref="I3"/>
    </sheetView>
  </sheetViews>
  <sheetFormatPr defaultRowHeight="12.75" x14ac:dyDescent="0.2"/>
  <cols>
    <col min="1" max="2" width="2.5703125" customWidth="1"/>
    <col min="3" max="3" width="29" customWidth="1"/>
    <col min="4" max="4" width="3.28515625" customWidth="1"/>
    <col min="5" max="5" width="35.140625" customWidth="1"/>
  </cols>
  <sheetData>
    <row r="1" spans="1:5" ht="24" customHeight="1" x14ac:dyDescent="0.2">
      <c r="A1" s="110" t="s">
        <v>36</v>
      </c>
      <c r="B1" s="110"/>
      <c r="C1" s="110"/>
      <c r="D1" s="110"/>
      <c r="E1" s="110"/>
    </row>
    <row r="2" spans="1:5" x14ac:dyDescent="0.2">
      <c r="A2" s="29"/>
      <c r="B2" s="87" t="s">
        <v>50</v>
      </c>
      <c r="C2" s="29" t="s">
        <v>51</v>
      </c>
      <c r="D2" s="88" t="s">
        <v>50</v>
      </c>
      <c r="E2" s="89" t="s">
        <v>52</v>
      </c>
    </row>
    <row r="3" spans="1:5" ht="374.25" customHeight="1" x14ac:dyDescent="0.2">
      <c r="A3" s="111"/>
      <c r="B3" s="111"/>
      <c r="C3" s="111"/>
      <c r="D3" s="111"/>
      <c r="E3" s="111"/>
    </row>
  </sheetData>
  <mergeCells count="2">
    <mergeCell ref="A1:E1"/>
    <mergeCell ref="A3:E3"/>
  </mergeCells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Опросный лист гигрометр</vt:lpstr>
      <vt:lpstr>Лист1</vt:lpstr>
      <vt:lpstr>Справка</vt:lpstr>
      <vt:lpstr>'Опросный лист гигрометр'!Область_печати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2024-07-31T08:38:18Z</cp:lastPrinted>
  <dcterms:created xsi:type="dcterms:W3CDTF">2008-11-24T06:26:29Z</dcterms:created>
  <dcterms:modified xsi:type="dcterms:W3CDTF">2025-04-29T15:04:51Z</dcterms:modified>
</cp:coreProperties>
</file>